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3"/>
  </bookViews>
  <sheets>
    <sheet name="1кв" sheetId="22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'1кв'!$A$1:$E$51</definedName>
    <definedName name="_xlnm.Print_Area" localSheetId="1">'2кв'!$A$1:$E$54</definedName>
    <definedName name="_xlnm.Print_Area" localSheetId="2">'3кв'!$A$1:$E$52</definedName>
    <definedName name="_xlnm.Print_Area" localSheetId="3">'4кв'!$A$1:$E$52</definedName>
    <definedName name="_xlnm.Print_Area" localSheetId="4">отчет!$A$1:$C$37</definedName>
  </definedNames>
  <calcPr calcId="152511"/>
</workbook>
</file>

<file path=xl/calcChain.xml><?xml version="1.0" encoding="utf-8"?>
<calcChain xmlns="http://schemas.openxmlformats.org/spreadsheetml/2006/main">
  <c r="C16" i="27" l="1"/>
  <c r="C13" i="27"/>
  <c r="C14" i="27"/>
  <c r="C12" i="27"/>
  <c r="C9" i="27"/>
  <c r="C8" i="27"/>
  <c r="C10" i="27" s="1"/>
  <c r="C6" i="27"/>
  <c r="B52" i="26"/>
  <c r="B47" i="26"/>
  <c r="E27" i="26"/>
  <c r="C25" i="27"/>
  <c r="B50" i="26"/>
  <c r="E25" i="26"/>
  <c r="E23" i="26"/>
  <c r="E22" i="26"/>
  <c r="B51" i="26" s="1"/>
  <c r="C19" i="27" l="1"/>
  <c r="C20" i="27"/>
  <c r="B47" i="25"/>
  <c r="E25" i="25"/>
  <c r="E26" i="24" l="1"/>
  <c r="E27" i="24"/>
  <c r="E25" i="24"/>
  <c r="B50" i="25" l="1"/>
  <c r="E23" i="25"/>
  <c r="E22" i="25"/>
  <c r="E27" i="25" l="1"/>
  <c r="B51" i="25" s="1"/>
  <c r="B52" i="25" s="1"/>
  <c r="B52" i="24"/>
  <c r="E23" i="24"/>
  <c r="E22" i="24"/>
  <c r="B49" i="22"/>
  <c r="E29" i="24" l="1"/>
  <c r="B53" i="24" s="1"/>
  <c r="E23" i="22"/>
  <c r="E22" i="22"/>
  <c r="E26" i="22" l="1"/>
  <c r="B50" i="22" s="1"/>
  <c r="B51" i="22" s="1"/>
  <c r="B49" i="24" s="1"/>
  <c r="B54" i="24" s="1"/>
</calcChain>
</file>

<file path=xl/sharedStrings.xml><?xml version="1.0" encoding="utf-8"?>
<sst xmlns="http://schemas.openxmlformats.org/spreadsheetml/2006/main" count="264" uniqueCount="100">
  <si>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</si>
  <si>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</si>
  <si>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</si>
  <si>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</si>
  <si>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</si>
  <si>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</si>
  <si>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</si>
  <si>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</si>
  <si>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</si>
  <si>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</si>
  <si>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</si>
  <si>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</si>
  <si>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</si>
  <si>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</si>
  <si>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</si>
  <si>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</si>
  <si>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</si>
  <si>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</si>
  <si>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</si>
  <si>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</si>
  <si>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</si>
  <si>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</si>
  <si>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</si>
  <si>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</si>
  <si>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</si>
  <si>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Лесная, д. 8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</si>
  <si>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№37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</si>
  <si>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Лесная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</si>
  <si>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</si>
  <si>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</si>
  <si>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</si>
  <si>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</si>
  <si>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</si>
  <si>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Оплачено , руб</t>
  </si>
  <si>
    <t>Расходы по содержанию и тек.ремонту, руб.</t>
  </si>
  <si>
    <t>Общая площадь квартир - 380,5 м2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</si>
  <si>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</si>
  <si>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</si>
  <si>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</si>
  <si>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</si>
  <si>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 xml:space="preserve">Услуги по содержанию многоквартирного дома </t>
  </si>
  <si>
    <t>Предъявлено населению 26186,01руб.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</si>
  <si>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Останковой Е.Н.</t>
    </r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</si>
  <si>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Останковой Елены Николаевны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</si>
  <si>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от 25.07.2020 г.</t>
    </r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</si>
  <si>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</si>
  <si>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</si>
  <si>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</si>
  <si>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           2. Всего за период с "01" 01 2023 г. по "31" 03 2023 г. выполнено работ (оказано услуг) на общую сумму двадцать тысяч четыреста десять рублей 02 копейки.</t>
  </si>
  <si>
    <t xml:space="preserve">Интернет Ростелеком 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</si>
  <si>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</si>
  <si>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</si>
  <si>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</si>
  <si>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</si>
  <si>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</si>
  <si>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</si>
  <si>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</si>
  <si>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штукатурка и шпаклевка штроб в стене и потолке (кв5)</t>
  </si>
  <si>
    <t>частичный ремонт шиферной крыши(кв5)</t>
  </si>
  <si>
    <t>апрель</t>
  </si>
  <si>
    <t>ч/ч</t>
  </si>
  <si>
    <t>замена внутридомовых электр.сетей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</si>
  <si>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Бовкун.А.А.</t>
    </r>
  </si>
  <si>
    <t xml:space="preserve">           2. Всего за период с "01" 04 2023 г. по "30" 06 2023 г. выполнено работ (оказано услуг) на общую сумму тридцать семь тысяч пятьсот  семьдесят девять рублей 33 копейки.</t>
  </si>
  <si>
    <t>ремонт двери 1,2 подъезд</t>
  </si>
  <si>
    <t>сентябрь</t>
  </si>
  <si>
    <t xml:space="preserve">           2. Всего за период с "01" 07 2023 г. по "30" 09 2023 г. выполнено работ (оказано услуг) на общую сумму двадцать три тысячи четыреста рублей 14 копеек.</t>
  </si>
  <si>
    <t>Предъявлено населению 29302,32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</si>
  <si>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</si>
  <si>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</si>
  <si>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</si>
  <si>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</si>
  <si>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</si>
  <si>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</si>
  <si>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</si>
  <si>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</si>
  <si>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</si>
  <si>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Дератизация, дезинсекция 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</si>
  <si>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</si>
  <si>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</si>
  <si>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</si>
  <si>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</si>
  <si>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</si>
  <si>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</si>
  <si>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</si>
  <si>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</si>
  <si>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</si>
  <si>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</si>
  <si>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</si>
  <si>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</si>
  <si>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</si>
  <si>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за 4 квартал 2023 года</t>
  </si>
  <si>
    <t>31.12.2023 г.</t>
  </si>
  <si>
    <t>4 квартал</t>
  </si>
  <si>
    <t xml:space="preserve">Ремонт двери </t>
  </si>
  <si>
    <t>ноябрь</t>
  </si>
  <si>
    <t xml:space="preserve">           2. Всего за период с "01" 10 2023 г. по "31" 12 2023 г. выполнено работ (оказано услуг) на общую сумму двадцать шесть тысяч триста двадцать четыре рубля 64 копейки.</t>
  </si>
  <si>
    <t>по ж.д. ул. Лесная, д. 8</t>
  </si>
  <si>
    <t>Начислено всего 110976,66</t>
  </si>
  <si>
    <t>Непредвиденные работы 49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</si>
</sst>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5" fillId="0" borderId="0"/>
    <xf numFmtId="0" fontId="16" fillId="0" borderId="0"/>
    <xf numFmtId="0" fontId="17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14" fillId="0" borderId="4" xfId="0" applyFont="1" applyFill="1" applyBorder="1"/>
    <xf numFmtId="0" fontId="4" fillId="0" borderId="1" xfId="1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5" xfId="0" applyFont="1" applyFill="1" applyBorder="1"/>
    <xf numFmtId="43" fontId="4" fillId="0" borderId="1" xfId="1" applyFont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0" fontId="4" fillId="2" borderId="1" xfId="0" applyFont="1" applyFill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7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20" zoomScaleSheetLayoutView="100" workbookViewId="0">
      <selection activeCell="A38" sqref="A38"/>
    </sheetView>
  </sheetViews>
  <sheetFormatPr defaultColWidth="9.140625" defaultRowHeight="15" x14ac:dyDescent="0.25"/>
  <cols>
    <col min="1" max="1" width="33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2.28515625" style="2" customWidth="1"/>
    <col min="10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1.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58" t="s">
        <v>45</v>
      </c>
      <c r="B3" s="58"/>
      <c r="C3" s="58"/>
      <c r="D3" s="58"/>
      <c r="E3" s="58"/>
    </row>
    <row r="4" spans="1:5" s="1" customFormat="1" ht="15.75" x14ac:dyDescent="0.25">
      <c r="A4" s="21" t="s">
        <v>13</v>
      </c>
      <c r="B4" s="4"/>
      <c r="C4" s="4"/>
      <c r="D4" s="59" t="s">
        <v>46</v>
      </c>
      <c r="E4" s="59"/>
    </row>
    <row r="5" spans="1:5" x14ac:dyDescent="0.25">
      <c r="A5" s="26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54" t="s">
        <v>25</v>
      </c>
      <c r="B7" s="54"/>
      <c r="C7" s="54"/>
      <c r="D7" s="54"/>
      <c r="E7" s="54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6" t="s">
        <v>43</v>
      </c>
      <c r="B9" s="46"/>
      <c r="C9" s="46"/>
      <c r="D9" s="46"/>
      <c r="E9" s="46"/>
    </row>
    <row r="10" spans="1:5" ht="25.5" customHeight="1" x14ac:dyDescent="0.25">
      <c r="A10" s="51" t="s">
        <v>14</v>
      </c>
      <c r="B10" s="52"/>
      <c r="C10" s="52"/>
      <c r="D10" s="52"/>
      <c r="E10" s="52"/>
    </row>
    <row r="11" spans="1:5" ht="27.75" customHeight="1" x14ac:dyDescent="0.25">
      <c r="A11" s="46" t="s">
        <v>44</v>
      </c>
      <c r="B11" s="46"/>
      <c r="C11" s="46"/>
      <c r="D11" s="46"/>
      <c r="E11" s="46"/>
    </row>
    <row r="12" spans="1:5" x14ac:dyDescent="0.25">
      <c r="A12" s="50" t="s">
        <v>15</v>
      </c>
      <c r="B12" s="53"/>
      <c r="C12" s="53"/>
      <c r="D12" s="53"/>
      <c r="E12" s="53"/>
    </row>
    <row r="13" spans="1:5" x14ac:dyDescent="0.25">
      <c r="A13" s="46" t="s">
        <v>22</v>
      </c>
      <c r="B13" s="46"/>
      <c r="C13" s="46"/>
      <c r="D13" s="46"/>
      <c r="E13" s="46"/>
    </row>
    <row r="14" spans="1:5" x14ac:dyDescent="0.25">
      <c r="A14" s="50" t="s">
        <v>2</v>
      </c>
      <c r="B14" s="53"/>
      <c r="C14" s="53"/>
      <c r="D14" s="53"/>
      <c r="E14" s="53"/>
    </row>
    <row r="15" spans="1:5" x14ac:dyDescent="0.25">
      <c r="A15" s="46" t="s">
        <v>47</v>
      </c>
      <c r="B15" s="46"/>
      <c r="C15" s="46"/>
      <c r="D15" s="46"/>
      <c r="E15" s="46"/>
    </row>
    <row r="16" spans="1:5" x14ac:dyDescent="0.25">
      <c r="A16" s="50" t="s">
        <v>16</v>
      </c>
      <c r="B16" s="53"/>
      <c r="C16" s="53"/>
      <c r="D16" s="53"/>
      <c r="E16" s="53"/>
    </row>
    <row r="17" spans="1:7" ht="30" customHeight="1" x14ac:dyDescent="0.25">
      <c r="A17" s="46" t="s">
        <v>17</v>
      </c>
      <c r="B17" s="46"/>
      <c r="C17" s="46"/>
      <c r="D17" s="46"/>
      <c r="E17" s="46"/>
    </row>
    <row r="18" spans="1:7" ht="58.5" customHeight="1" x14ac:dyDescent="0.25">
      <c r="A18" s="46" t="s">
        <v>26</v>
      </c>
      <c r="B18" s="46"/>
      <c r="C18" s="46"/>
      <c r="D18" s="46"/>
      <c r="E18" s="46"/>
    </row>
    <row r="19" spans="1:7" ht="30.75" customHeight="1" x14ac:dyDescent="0.25">
      <c r="A19" s="44" t="s">
        <v>27</v>
      </c>
      <c r="B19" s="44"/>
      <c r="C19" s="44"/>
      <c r="D19" s="44"/>
      <c r="E19" s="44"/>
    </row>
    <row r="20" spans="1:7" x14ac:dyDescent="0.25">
      <c r="A20" s="44"/>
      <c r="B20" s="44"/>
      <c r="C20" s="44"/>
      <c r="D20" s="44"/>
      <c r="E20" s="44"/>
      <c r="F20" s="2">
        <v>380.5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2" t="s">
        <v>40</v>
      </c>
      <c r="B22" s="9" t="s">
        <v>39</v>
      </c>
      <c r="C22" s="3" t="s">
        <v>4</v>
      </c>
      <c r="D22" s="3">
        <v>13.98</v>
      </c>
      <c r="E22" s="8">
        <f>D22*F20*G20</f>
        <v>15958.170000000002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3.9</v>
      </c>
      <c r="E23" s="8">
        <f>D23*F20*G20</f>
        <v>4451.8500000000004</v>
      </c>
    </row>
    <row r="24" spans="1:7" x14ac:dyDescent="0.25">
      <c r="A24" s="7" t="s">
        <v>28</v>
      </c>
      <c r="B24" s="9" t="s">
        <v>29</v>
      </c>
      <c r="C24" s="3" t="s">
        <v>30</v>
      </c>
      <c r="D24" s="3"/>
      <c r="E24" s="24">
        <v>0</v>
      </c>
    </row>
    <row r="25" spans="1:7" x14ac:dyDescent="0.25">
      <c r="A25" s="23"/>
      <c r="B25" s="9"/>
      <c r="C25" s="3"/>
      <c r="D25" s="3"/>
      <c r="E25" s="24"/>
    </row>
    <row r="26" spans="1:7" s="14" customFormat="1" ht="14.25" x14ac:dyDescent="0.2">
      <c r="A26" s="10" t="s">
        <v>24</v>
      </c>
      <c r="B26" s="11"/>
      <c r="C26" s="12"/>
      <c r="D26" s="12"/>
      <c r="E26" s="13">
        <f>SUM(E22:E25)</f>
        <v>20410.020000000004</v>
      </c>
    </row>
    <row r="28" spans="1:7" ht="29.25" customHeight="1" x14ac:dyDescent="0.25">
      <c r="A28" s="45" t="s">
        <v>48</v>
      </c>
      <c r="B28" s="45"/>
      <c r="C28" s="45"/>
      <c r="D28" s="45"/>
      <c r="E28" s="45"/>
    </row>
    <row r="29" spans="1:7" ht="31.5" customHeight="1" x14ac:dyDescent="0.25">
      <c r="A29" s="46" t="s">
        <v>21</v>
      </c>
      <c r="B29" s="46"/>
      <c r="C29" s="46"/>
      <c r="D29" s="46"/>
      <c r="E29" s="46"/>
    </row>
    <row r="30" spans="1:7" x14ac:dyDescent="0.25">
      <c r="A30" s="46" t="s">
        <v>20</v>
      </c>
      <c r="B30" s="46"/>
      <c r="C30" s="46"/>
      <c r="D30" s="46"/>
      <c r="E30" s="46"/>
    </row>
    <row r="31" spans="1:7" ht="31.5" customHeight="1" x14ac:dyDescent="0.25">
      <c r="A31" s="46" t="s">
        <v>31</v>
      </c>
      <c r="B31" s="46"/>
      <c r="C31" s="46"/>
      <c r="D31" s="46"/>
      <c r="E31" s="46"/>
    </row>
    <row r="32" spans="1:7" x14ac:dyDescent="0.25">
      <c r="A32" s="46" t="s">
        <v>18</v>
      </c>
      <c r="B32" s="46"/>
      <c r="C32" s="46"/>
      <c r="D32" s="46"/>
      <c r="E32" s="46"/>
    </row>
    <row r="33" spans="1:5" x14ac:dyDescent="0.25">
      <c r="A33" s="27"/>
      <c r="B33" s="27"/>
      <c r="C33" s="27"/>
      <c r="D33" s="27"/>
      <c r="E33" s="27"/>
    </row>
    <row r="34" spans="1:5" x14ac:dyDescent="0.25">
      <c r="A34" s="27"/>
      <c r="B34" s="27"/>
      <c r="C34" s="27"/>
      <c r="D34" s="27"/>
      <c r="E34" s="27"/>
    </row>
    <row r="35" spans="1:5" x14ac:dyDescent="0.25">
      <c r="A35" s="47" t="s">
        <v>5</v>
      </c>
      <c r="B35" s="47"/>
      <c r="C35" s="47"/>
      <c r="D35" s="47"/>
      <c r="E35" s="47"/>
    </row>
    <row r="36" spans="1:5" x14ac:dyDescent="0.25">
      <c r="A36" s="46" t="s">
        <v>18</v>
      </c>
      <c r="B36" s="46"/>
      <c r="C36" s="46"/>
      <c r="D36" s="46"/>
      <c r="E36" s="46"/>
    </row>
    <row r="37" spans="1:5" x14ac:dyDescent="0.25">
      <c r="A37" s="48" t="s">
        <v>50</v>
      </c>
      <c r="B37" s="48"/>
      <c r="C37" s="48"/>
      <c r="D37" s="48"/>
      <c r="E37" s="5"/>
    </row>
    <row r="38" spans="1:5" x14ac:dyDescent="0.25">
      <c r="B38" s="43" t="s">
        <v>19</v>
      </c>
      <c r="C38" s="43"/>
      <c r="D38" s="43"/>
      <c r="E38" s="6" t="s">
        <v>6</v>
      </c>
    </row>
    <row r="39" spans="1:5" x14ac:dyDescent="0.25">
      <c r="A39" s="25"/>
      <c r="B39" s="25"/>
      <c r="C39" s="25"/>
      <c r="D39" s="25"/>
      <c r="E39" s="25"/>
    </row>
    <row r="40" spans="1:5" x14ac:dyDescent="0.25">
      <c r="A40" s="49" t="s">
        <v>42</v>
      </c>
      <c r="B40" s="49"/>
      <c r="C40" s="49"/>
      <c r="D40" s="49"/>
      <c r="E40" s="5"/>
    </row>
    <row r="41" spans="1:5" x14ac:dyDescent="0.25">
      <c r="B41" s="43" t="s">
        <v>19</v>
      </c>
      <c r="C41" s="43"/>
      <c r="D41" s="43"/>
      <c r="E41" s="6" t="s">
        <v>6</v>
      </c>
    </row>
    <row r="44" spans="1:5" x14ac:dyDescent="0.25">
      <c r="A44" s="18" t="s">
        <v>35</v>
      </c>
    </row>
    <row r="45" spans="1:5" x14ac:dyDescent="0.25">
      <c r="A45" s="14" t="s">
        <v>32</v>
      </c>
    </row>
    <row r="46" spans="1:5" x14ac:dyDescent="0.25">
      <c r="A46" s="2" t="s">
        <v>38</v>
      </c>
      <c r="B46" s="15">
        <v>7085.44</v>
      </c>
    </row>
    <row r="47" spans="1:5" x14ac:dyDescent="0.25">
      <c r="A47" s="19" t="s">
        <v>41</v>
      </c>
      <c r="B47" s="16"/>
    </row>
    <row r="48" spans="1:5" x14ac:dyDescent="0.25">
      <c r="A48" s="2" t="s">
        <v>33</v>
      </c>
      <c r="B48" s="16">
        <v>24036.22</v>
      </c>
    </row>
    <row r="49" spans="1:2" x14ac:dyDescent="0.25">
      <c r="A49" s="2" t="s">
        <v>49</v>
      </c>
      <c r="B49" s="16">
        <f>150*9</f>
        <v>1350</v>
      </c>
    </row>
    <row r="50" spans="1:2" ht="30" x14ac:dyDescent="0.25">
      <c r="A50" s="28" t="s">
        <v>34</v>
      </c>
      <c r="B50" s="16">
        <f>E26</f>
        <v>20410.020000000004</v>
      </c>
    </row>
    <row r="51" spans="1:2" x14ac:dyDescent="0.25">
      <c r="A51" s="17" t="s">
        <v>37</v>
      </c>
      <c r="B51" s="20">
        <f>B46+B48+B49-B50</f>
        <v>12061.639999999996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28:E28"/>
    <mergeCell ref="A29:E29"/>
    <mergeCell ref="A30:E30"/>
    <mergeCell ref="A31:E31"/>
    <mergeCell ref="A32:E32"/>
    <mergeCell ref="A35:E35"/>
    <mergeCell ref="A36:E36"/>
    <mergeCell ref="A37:D37"/>
    <mergeCell ref="B38:D38"/>
    <mergeCell ref="A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22" zoomScaleSheetLayoutView="100" workbookViewId="0">
      <selection activeCell="D25" sqref="D25:D27"/>
    </sheetView>
  </sheetViews>
  <sheetFormatPr defaultColWidth="9.140625" defaultRowHeight="15" x14ac:dyDescent="0.25"/>
  <cols>
    <col min="1" max="1" width="33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2.28515625" style="2" customWidth="1"/>
    <col min="10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1.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58" t="s">
        <v>51</v>
      </c>
      <c r="B3" s="58"/>
      <c r="C3" s="58"/>
      <c r="D3" s="58"/>
      <c r="E3" s="58"/>
    </row>
    <row r="4" spans="1:5" s="1" customFormat="1" ht="15.75" x14ac:dyDescent="0.25">
      <c r="A4" s="21" t="s">
        <v>13</v>
      </c>
      <c r="B4" s="4"/>
      <c r="C4" s="4"/>
      <c r="D4" s="59" t="s">
        <v>52</v>
      </c>
      <c r="E4" s="59"/>
    </row>
    <row r="5" spans="1:5" x14ac:dyDescent="0.25">
      <c r="A5" s="32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54" t="s">
        <v>25</v>
      </c>
      <c r="B7" s="54"/>
      <c r="C7" s="54"/>
      <c r="D7" s="54"/>
      <c r="E7" s="54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6" t="s">
        <v>43</v>
      </c>
      <c r="B9" s="46"/>
      <c r="C9" s="46"/>
      <c r="D9" s="46"/>
      <c r="E9" s="46"/>
    </row>
    <row r="10" spans="1:5" ht="25.5" customHeight="1" x14ac:dyDescent="0.25">
      <c r="A10" s="51" t="s">
        <v>14</v>
      </c>
      <c r="B10" s="52"/>
      <c r="C10" s="52"/>
      <c r="D10" s="52"/>
      <c r="E10" s="52"/>
    </row>
    <row r="11" spans="1:5" ht="27.75" customHeight="1" x14ac:dyDescent="0.25">
      <c r="A11" s="46" t="s">
        <v>44</v>
      </c>
      <c r="B11" s="46"/>
      <c r="C11" s="46"/>
      <c r="D11" s="46"/>
      <c r="E11" s="46"/>
    </row>
    <row r="12" spans="1:5" x14ac:dyDescent="0.25">
      <c r="A12" s="50" t="s">
        <v>15</v>
      </c>
      <c r="B12" s="53"/>
      <c r="C12" s="53"/>
      <c r="D12" s="53"/>
      <c r="E12" s="53"/>
    </row>
    <row r="13" spans="1:5" x14ac:dyDescent="0.25">
      <c r="A13" s="46" t="s">
        <v>22</v>
      </c>
      <c r="B13" s="46"/>
      <c r="C13" s="46"/>
      <c r="D13" s="46"/>
      <c r="E13" s="46"/>
    </row>
    <row r="14" spans="1:5" x14ac:dyDescent="0.25">
      <c r="A14" s="50" t="s">
        <v>2</v>
      </c>
      <c r="B14" s="53"/>
      <c r="C14" s="53"/>
      <c r="D14" s="53"/>
      <c r="E14" s="53"/>
    </row>
    <row r="15" spans="1:5" x14ac:dyDescent="0.25">
      <c r="A15" s="46" t="s">
        <v>47</v>
      </c>
      <c r="B15" s="46"/>
      <c r="C15" s="46"/>
      <c r="D15" s="46"/>
      <c r="E15" s="46"/>
    </row>
    <row r="16" spans="1:5" x14ac:dyDescent="0.25">
      <c r="A16" s="50" t="s">
        <v>16</v>
      </c>
      <c r="B16" s="53"/>
      <c r="C16" s="53"/>
      <c r="D16" s="53"/>
      <c r="E16" s="53"/>
    </row>
    <row r="17" spans="1:7" ht="30" customHeight="1" x14ac:dyDescent="0.25">
      <c r="A17" s="46" t="s">
        <v>17</v>
      </c>
      <c r="B17" s="46"/>
      <c r="C17" s="46"/>
      <c r="D17" s="46"/>
      <c r="E17" s="46"/>
    </row>
    <row r="18" spans="1:7" ht="58.5" customHeight="1" x14ac:dyDescent="0.25">
      <c r="A18" s="46" t="s">
        <v>26</v>
      </c>
      <c r="B18" s="46"/>
      <c r="C18" s="46"/>
      <c r="D18" s="46"/>
      <c r="E18" s="46"/>
    </row>
    <row r="19" spans="1:7" ht="30.75" customHeight="1" x14ac:dyDescent="0.25">
      <c r="A19" s="44" t="s">
        <v>27</v>
      </c>
      <c r="B19" s="44"/>
      <c r="C19" s="44"/>
      <c r="D19" s="44"/>
      <c r="E19" s="44"/>
    </row>
    <row r="20" spans="1:7" x14ac:dyDescent="0.25">
      <c r="A20" s="44"/>
      <c r="B20" s="44"/>
      <c r="C20" s="44"/>
      <c r="D20" s="44"/>
      <c r="E20" s="44"/>
      <c r="F20" s="2">
        <v>380.5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2" t="s">
        <v>40</v>
      </c>
      <c r="B22" s="9" t="s">
        <v>39</v>
      </c>
      <c r="C22" s="3" t="s">
        <v>4</v>
      </c>
      <c r="D22" s="3">
        <v>13.98</v>
      </c>
      <c r="E22" s="8">
        <f>D22*F20*G20</f>
        <v>15958.170000000002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3.9</v>
      </c>
      <c r="E23" s="8">
        <f>D23*F20*G20</f>
        <v>4451.8500000000004</v>
      </c>
    </row>
    <row r="24" spans="1:7" x14ac:dyDescent="0.25">
      <c r="A24" s="7" t="s">
        <v>28</v>
      </c>
      <c r="B24" s="9" t="s">
        <v>53</v>
      </c>
      <c r="C24" s="3" t="s">
        <v>30</v>
      </c>
      <c r="D24" s="3"/>
      <c r="E24" s="38">
        <v>8675.11</v>
      </c>
    </row>
    <row r="25" spans="1:7" ht="30" x14ac:dyDescent="0.25">
      <c r="A25" s="7" t="s">
        <v>57</v>
      </c>
      <c r="B25" s="9" t="s">
        <v>59</v>
      </c>
      <c r="C25" s="3" t="s">
        <v>60</v>
      </c>
      <c r="D25" s="3">
        <v>16</v>
      </c>
      <c r="E25" s="38">
        <f>D25*235.95</f>
        <v>3775.2</v>
      </c>
    </row>
    <row r="26" spans="1:7" ht="30" x14ac:dyDescent="0.25">
      <c r="A26" s="7" t="s">
        <v>58</v>
      </c>
      <c r="B26" s="9" t="s">
        <v>59</v>
      </c>
      <c r="C26" s="3" t="s">
        <v>60</v>
      </c>
      <c r="D26" s="3">
        <v>4</v>
      </c>
      <c r="E26" s="38">
        <f t="shared" ref="E26:E27" si="0">D26*235.95</f>
        <v>943.8</v>
      </c>
    </row>
    <row r="27" spans="1:7" ht="20.25" customHeight="1" x14ac:dyDescent="0.25">
      <c r="A27" s="7" t="s">
        <v>61</v>
      </c>
      <c r="B27" s="9" t="s">
        <v>59</v>
      </c>
      <c r="C27" s="3" t="s">
        <v>60</v>
      </c>
      <c r="D27" s="3">
        <v>16</v>
      </c>
      <c r="E27" s="38">
        <f t="shared" si="0"/>
        <v>3775.2</v>
      </c>
    </row>
    <row r="28" spans="1:7" x14ac:dyDescent="0.25">
      <c r="A28" s="37"/>
      <c r="B28" s="9"/>
      <c r="C28" s="3"/>
      <c r="D28" s="3"/>
      <c r="E28" s="24"/>
    </row>
    <row r="29" spans="1:7" s="14" customFormat="1" ht="14.25" x14ac:dyDescent="0.2">
      <c r="A29" s="10" t="s">
        <v>24</v>
      </c>
      <c r="B29" s="11"/>
      <c r="C29" s="12"/>
      <c r="D29" s="12"/>
      <c r="E29" s="13">
        <f>SUM(E22:E28)</f>
        <v>37579.33</v>
      </c>
    </row>
    <row r="31" spans="1:7" ht="29.25" customHeight="1" x14ac:dyDescent="0.25">
      <c r="A31" s="45" t="s">
        <v>63</v>
      </c>
      <c r="B31" s="45"/>
      <c r="C31" s="45"/>
      <c r="D31" s="45"/>
      <c r="E31" s="45"/>
    </row>
    <row r="32" spans="1:7" ht="31.5" customHeight="1" x14ac:dyDescent="0.25">
      <c r="A32" s="46" t="s">
        <v>21</v>
      </c>
      <c r="B32" s="46"/>
      <c r="C32" s="46"/>
      <c r="D32" s="46"/>
      <c r="E32" s="46"/>
    </row>
    <row r="33" spans="1:5" x14ac:dyDescent="0.25">
      <c r="A33" s="46" t="s">
        <v>20</v>
      </c>
      <c r="B33" s="46"/>
      <c r="C33" s="46"/>
      <c r="D33" s="46"/>
      <c r="E33" s="46"/>
    </row>
    <row r="34" spans="1:5" ht="31.5" customHeight="1" x14ac:dyDescent="0.25">
      <c r="A34" s="46" t="s">
        <v>31</v>
      </c>
      <c r="B34" s="46"/>
      <c r="C34" s="46"/>
      <c r="D34" s="46"/>
      <c r="E34" s="46"/>
    </row>
    <row r="35" spans="1:5" x14ac:dyDescent="0.25">
      <c r="A35" s="46" t="s">
        <v>18</v>
      </c>
      <c r="B35" s="46"/>
      <c r="C35" s="46"/>
      <c r="D35" s="46"/>
      <c r="E35" s="46"/>
    </row>
    <row r="36" spans="1:5" x14ac:dyDescent="0.25">
      <c r="A36" s="29"/>
      <c r="B36" s="29"/>
      <c r="C36" s="29"/>
      <c r="D36" s="29"/>
      <c r="E36" s="29"/>
    </row>
    <row r="37" spans="1:5" x14ac:dyDescent="0.25">
      <c r="A37" s="29"/>
      <c r="B37" s="29"/>
      <c r="C37" s="29"/>
      <c r="D37" s="29"/>
      <c r="E37" s="29"/>
    </row>
    <row r="38" spans="1:5" x14ac:dyDescent="0.25">
      <c r="A38" s="47" t="s">
        <v>5</v>
      </c>
      <c r="B38" s="47"/>
      <c r="C38" s="47"/>
      <c r="D38" s="47"/>
      <c r="E38" s="47"/>
    </row>
    <row r="39" spans="1:5" x14ac:dyDescent="0.25">
      <c r="A39" s="46" t="s">
        <v>18</v>
      </c>
      <c r="B39" s="46"/>
      <c r="C39" s="46"/>
      <c r="D39" s="46"/>
      <c r="E39" s="46"/>
    </row>
    <row r="40" spans="1:5" x14ac:dyDescent="0.25">
      <c r="A40" s="48" t="s">
        <v>62</v>
      </c>
      <c r="B40" s="48"/>
      <c r="C40" s="48"/>
      <c r="D40" s="48"/>
      <c r="E40" s="5"/>
    </row>
    <row r="41" spans="1:5" x14ac:dyDescent="0.25">
      <c r="B41" s="43" t="s">
        <v>19</v>
      </c>
      <c r="C41" s="43"/>
      <c r="D41" s="43"/>
      <c r="E41" s="6" t="s">
        <v>6</v>
      </c>
    </row>
    <row r="42" spans="1:5" x14ac:dyDescent="0.25">
      <c r="A42" s="31"/>
      <c r="B42" s="31"/>
      <c r="C42" s="31"/>
      <c r="D42" s="31"/>
      <c r="E42" s="31"/>
    </row>
    <row r="43" spans="1:5" x14ac:dyDescent="0.25">
      <c r="A43" s="49" t="s">
        <v>42</v>
      </c>
      <c r="B43" s="49"/>
      <c r="C43" s="49"/>
      <c r="D43" s="49"/>
      <c r="E43" s="5"/>
    </row>
    <row r="44" spans="1:5" x14ac:dyDescent="0.25">
      <c r="B44" s="43" t="s">
        <v>19</v>
      </c>
      <c r="C44" s="43"/>
      <c r="D44" s="43"/>
      <c r="E44" s="6" t="s">
        <v>6</v>
      </c>
    </row>
    <row r="47" spans="1:5" x14ac:dyDescent="0.25">
      <c r="A47" s="18" t="s">
        <v>35</v>
      </c>
    </row>
    <row r="48" spans="1:5" x14ac:dyDescent="0.25">
      <c r="A48" s="14" t="s">
        <v>32</v>
      </c>
    </row>
    <row r="49" spans="1:2" x14ac:dyDescent="0.25">
      <c r="A49" s="2" t="s">
        <v>38</v>
      </c>
      <c r="B49" s="15">
        <f>'1кв'!B51</f>
        <v>12061.639999999996</v>
      </c>
    </row>
    <row r="50" spans="1:2" x14ac:dyDescent="0.25">
      <c r="A50" s="19" t="s">
        <v>41</v>
      </c>
      <c r="B50" s="16"/>
    </row>
    <row r="51" spans="1:2" x14ac:dyDescent="0.25">
      <c r="A51" s="2" t="s">
        <v>33</v>
      </c>
      <c r="B51" s="16">
        <v>36423.86</v>
      </c>
    </row>
    <row r="52" spans="1:2" x14ac:dyDescent="0.25">
      <c r="A52" s="2" t="s">
        <v>49</v>
      </c>
      <c r="B52" s="16">
        <f>150*3</f>
        <v>450</v>
      </c>
    </row>
    <row r="53" spans="1:2" ht="30" x14ac:dyDescent="0.25">
      <c r="A53" s="30" t="s">
        <v>34</v>
      </c>
      <c r="B53" s="16">
        <f>E29</f>
        <v>37579.33</v>
      </c>
    </row>
    <row r="54" spans="1:2" x14ac:dyDescent="0.25">
      <c r="A54" s="17" t="s">
        <v>37</v>
      </c>
      <c r="B54" s="20">
        <f>B49+B51+B52-B53</f>
        <v>11356.169999999998</v>
      </c>
    </row>
  </sheetData>
  <mergeCells count="30">
    <mergeCell ref="B44:D44"/>
    <mergeCell ref="A20:E20"/>
    <mergeCell ref="A31:E31"/>
    <mergeCell ref="A32:E32"/>
    <mergeCell ref="A33:E33"/>
    <mergeCell ref="A34:E34"/>
    <mergeCell ref="A35:E35"/>
    <mergeCell ref="A38:E38"/>
    <mergeCell ref="A39:E39"/>
    <mergeCell ref="A40:D40"/>
    <mergeCell ref="B41:D41"/>
    <mergeCell ref="A43:D43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20" zoomScaleSheetLayoutView="100" workbookViewId="0">
      <selection activeCell="I50" sqref="I50"/>
    </sheetView>
  </sheetViews>
  <sheetFormatPr defaultColWidth="9.140625" defaultRowHeight="15" x14ac:dyDescent="0.25"/>
  <cols>
    <col min="1" max="1" width="33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2.28515625" style="2" customWidth="1"/>
    <col min="10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1.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58" t="s">
        <v>54</v>
      </c>
      <c r="B3" s="58"/>
      <c r="C3" s="58"/>
      <c r="D3" s="58"/>
      <c r="E3" s="58"/>
    </row>
    <row r="4" spans="1:5" s="1" customFormat="1" ht="15.75" x14ac:dyDescent="0.25">
      <c r="A4" s="21" t="s">
        <v>13</v>
      </c>
      <c r="B4" s="4"/>
      <c r="C4" s="4"/>
      <c r="D4" s="59" t="s">
        <v>55</v>
      </c>
      <c r="E4" s="59"/>
    </row>
    <row r="5" spans="1:5" x14ac:dyDescent="0.25">
      <c r="A5" s="36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54" t="s">
        <v>25</v>
      </c>
      <c r="B7" s="54"/>
      <c r="C7" s="54"/>
      <c r="D7" s="54"/>
      <c r="E7" s="54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6" t="s">
        <v>43</v>
      </c>
      <c r="B9" s="46"/>
      <c r="C9" s="46"/>
      <c r="D9" s="46"/>
      <c r="E9" s="46"/>
    </row>
    <row r="10" spans="1:5" ht="25.5" customHeight="1" x14ac:dyDescent="0.25">
      <c r="A10" s="51" t="s">
        <v>14</v>
      </c>
      <c r="B10" s="52"/>
      <c r="C10" s="52"/>
      <c r="D10" s="52"/>
      <c r="E10" s="52"/>
    </row>
    <row r="11" spans="1:5" ht="27.75" customHeight="1" x14ac:dyDescent="0.25">
      <c r="A11" s="46" t="s">
        <v>44</v>
      </c>
      <c r="B11" s="46"/>
      <c r="C11" s="46"/>
      <c r="D11" s="46"/>
      <c r="E11" s="46"/>
    </row>
    <row r="12" spans="1:5" x14ac:dyDescent="0.25">
      <c r="A12" s="50" t="s">
        <v>15</v>
      </c>
      <c r="B12" s="53"/>
      <c r="C12" s="53"/>
      <c r="D12" s="53"/>
      <c r="E12" s="53"/>
    </row>
    <row r="13" spans="1:5" x14ac:dyDescent="0.25">
      <c r="A13" s="46" t="s">
        <v>22</v>
      </c>
      <c r="B13" s="46"/>
      <c r="C13" s="46"/>
      <c r="D13" s="46"/>
      <c r="E13" s="46"/>
    </row>
    <row r="14" spans="1:5" x14ac:dyDescent="0.25">
      <c r="A14" s="50" t="s">
        <v>2</v>
      </c>
      <c r="B14" s="53"/>
      <c r="C14" s="53"/>
      <c r="D14" s="53"/>
      <c r="E14" s="53"/>
    </row>
    <row r="15" spans="1:5" x14ac:dyDescent="0.25">
      <c r="A15" s="46" t="s">
        <v>47</v>
      </c>
      <c r="B15" s="46"/>
      <c r="C15" s="46"/>
      <c r="D15" s="46"/>
      <c r="E15" s="46"/>
    </row>
    <row r="16" spans="1:5" x14ac:dyDescent="0.25">
      <c r="A16" s="50" t="s">
        <v>16</v>
      </c>
      <c r="B16" s="53"/>
      <c r="C16" s="53"/>
      <c r="D16" s="53"/>
      <c r="E16" s="53"/>
    </row>
    <row r="17" spans="1:7" ht="30" customHeight="1" x14ac:dyDescent="0.25">
      <c r="A17" s="46" t="s">
        <v>17</v>
      </c>
      <c r="B17" s="46"/>
      <c r="C17" s="46"/>
      <c r="D17" s="46"/>
      <c r="E17" s="46"/>
    </row>
    <row r="18" spans="1:7" ht="58.5" customHeight="1" x14ac:dyDescent="0.25">
      <c r="A18" s="46" t="s">
        <v>26</v>
      </c>
      <c r="B18" s="46"/>
      <c r="C18" s="46"/>
      <c r="D18" s="46"/>
      <c r="E18" s="46"/>
    </row>
    <row r="19" spans="1:7" ht="30.75" customHeight="1" x14ac:dyDescent="0.25">
      <c r="A19" s="44" t="s">
        <v>27</v>
      </c>
      <c r="B19" s="44"/>
      <c r="C19" s="44"/>
      <c r="D19" s="44"/>
      <c r="E19" s="44"/>
    </row>
    <row r="20" spans="1:7" x14ac:dyDescent="0.25">
      <c r="A20" s="44"/>
      <c r="B20" s="44"/>
      <c r="C20" s="44"/>
      <c r="D20" s="44"/>
      <c r="E20" s="44"/>
      <c r="F20" s="2">
        <v>380.5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2" t="s">
        <v>40</v>
      </c>
      <c r="B22" s="9" t="s">
        <v>39</v>
      </c>
      <c r="C22" s="3" t="s">
        <v>4</v>
      </c>
      <c r="D22" s="3">
        <v>15.64</v>
      </c>
      <c r="E22" s="8">
        <f>D22*F20*G20</f>
        <v>17853.060000000001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4.3600000000000003</v>
      </c>
      <c r="E23" s="8">
        <f>D23*F20*G20</f>
        <v>4976.9400000000005</v>
      </c>
    </row>
    <row r="24" spans="1:7" x14ac:dyDescent="0.25">
      <c r="A24" s="7" t="s">
        <v>28</v>
      </c>
      <c r="B24" s="9" t="s">
        <v>56</v>
      </c>
      <c r="C24" s="3" t="s">
        <v>30</v>
      </c>
      <c r="D24" s="3"/>
      <c r="E24" s="24">
        <v>50</v>
      </c>
    </row>
    <row r="25" spans="1:7" x14ac:dyDescent="0.25">
      <c r="A25" s="23" t="s">
        <v>64</v>
      </c>
      <c r="B25" s="9" t="s">
        <v>65</v>
      </c>
      <c r="C25" s="3" t="s">
        <v>60</v>
      </c>
      <c r="D25" s="3">
        <v>2</v>
      </c>
      <c r="E25" s="24">
        <f>D25*260.07</f>
        <v>520.14</v>
      </c>
    </row>
    <row r="26" spans="1:7" x14ac:dyDescent="0.25">
      <c r="A26" s="23"/>
      <c r="B26" s="9"/>
      <c r="C26" s="3"/>
      <c r="D26" s="3"/>
      <c r="E26" s="24"/>
    </row>
    <row r="27" spans="1:7" s="14" customFormat="1" ht="14.25" x14ac:dyDescent="0.2">
      <c r="A27" s="10" t="s">
        <v>24</v>
      </c>
      <c r="B27" s="11"/>
      <c r="C27" s="12"/>
      <c r="D27" s="12"/>
      <c r="E27" s="13">
        <f>SUM(E22:E26)</f>
        <v>23400.14</v>
      </c>
    </row>
    <row r="29" spans="1:7" ht="29.25" customHeight="1" x14ac:dyDescent="0.25">
      <c r="A29" s="45" t="s">
        <v>66</v>
      </c>
      <c r="B29" s="45"/>
      <c r="C29" s="45"/>
      <c r="D29" s="45"/>
      <c r="E29" s="45"/>
    </row>
    <row r="30" spans="1:7" ht="31.5" customHeight="1" x14ac:dyDescent="0.25">
      <c r="A30" s="46" t="s">
        <v>21</v>
      </c>
      <c r="B30" s="46"/>
      <c r="C30" s="46"/>
      <c r="D30" s="46"/>
      <c r="E30" s="46"/>
    </row>
    <row r="31" spans="1:7" x14ac:dyDescent="0.25">
      <c r="A31" s="46" t="s">
        <v>20</v>
      </c>
      <c r="B31" s="46"/>
      <c r="C31" s="46"/>
      <c r="D31" s="46"/>
      <c r="E31" s="46"/>
    </row>
    <row r="32" spans="1:7" ht="31.5" customHeight="1" x14ac:dyDescent="0.25">
      <c r="A32" s="46" t="s">
        <v>31</v>
      </c>
      <c r="B32" s="46"/>
      <c r="C32" s="46"/>
      <c r="D32" s="46"/>
      <c r="E32" s="46"/>
    </row>
    <row r="33" spans="1:5" x14ac:dyDescent="0.25">
      <c r="A33" s="46" t="s">
        <v>18</v>
      </c>
      <c r="B33" s="46"/>
      <c r="C33" s="46"/>
      <c r="D33" s="46"/>
      <c r="E33" s="46"/>
    </row>
    <row r="34" spans="1:5" x14ac:dyDescent="0.25">
      <c r="A34" s="34"/>
      <c r="B34" s="34"/>
      <c r="C34" s="34"/>
      <c r="D34" s="34"/>
      <c r="E34" s="34"/>
    </row>
    <row r="35" spans="1:5" x14ac:dyDescent="0.25">
      <c r="A35" s="34"/>
      <c r="B35" s="34"/>
      <c r="C35" s="34"/>
      <c r="D35" s="34"/>
      <c r="E35" s="34"/>
    </row>
    <row r="36" spans="1:5" x14ac:dyDescent="0.25">
      <c r="A36" s="47" t="s">
        <v>5</v>
      </c>
      <c r="B36" s="47"/>
      <c r="C36" s="47"/>
      <c r="D36" s="47"/>
      <c r="E36" s="47"/>
    </row>
    <row r="37" spans="1:5" x14ac:dyDescent="0.25">
      <c r="A37" s="46" t="s">
        <v>18</v>
      </c>
      <c r="B37" s="46"/>
      <c r="C37" s="46"/>
      <c r="D37" s="46"/>
      <c r="E37" s="46"/>
    </row>
    <row r="38" spans="1:5" x14ac:dyDescent="0.25">
      <c r="A38" s="48" t="s">
        <v>50</v>
      </c>
      <c r="B38" s="48"/>
      <c r="C38" s="48"/>
      <c r="D38" s="48"/>
      <c r="E38" s="5"/>
    </row>
    <row r="39" spans="1:5" x14ac:dyDescent="0.25">
      <c r="B39" s="43" t="s">
        <v>19</v>
      </c>
      <c r="C39" s="43"/>
      <c r="D39" s="43"/>
      <c r="E39" s="6" t="s">
        <v>6</v>
      </c>
    </row>
    <row r="40" spans="1:5" x14ac:dyDescent="0.25">
      <c r="A40" s="35"/>
      <c r="B40" s="35"/>
      <c r="C40" s="35"/>
      <c r="D40" s="35"/>
      <c r="E40" s="35"/>
    </row>
    <row r="41" spans="1:5" x14ac:dyDescent="0.25">
      <c r="A41" s="49" t="s">
        <v>42</v>
      </c>
      <c r="B41" s="49"/>
      <c r="C41" s="49"/>
      <c r="D41" s="49"/>
      <c r="E41" s="5"/>
    </row>
    <row r="42" spans="1:5" x14ac:dyDescent="0.25">
      <c r="B42" s="43" t="s">
        <v>19</v>
      </c>
      <c r="C42" s="43"/>
      <c r="D42" s="43"/>
      <c r="E42" s="6" t="s">
        <v>6</v>
      </c>
    </row>
    <row r="45" spans="1:5" x14ac:dyDescent="0.25">
      <c r="A45" s="18" t="s">
        <v>35</v>
      </c>
    </row>
    <row r="46" spans="1:5" x14ac:dyDescent="0.25">
      <c r="A46" s="14" t="s">
        <v>32</v>
      </c>
    </row>
    <row r="47" spans="1:5" x14ac:dyDescent="0.25">
      <c r="A47" s="2" t="s">
        <v>38</v>
      </c>
      <c r="B47" s="15">
        <f>'2кв'!B54</f>
        <v>11356.169999999998</v>
      </c>
    </row>
    <row r="48" spans="1:5" x14ac:dyDescent="0.25">
      <c r="A48" s="19" t="s">
        <v>67</v>
      </c>
      <c r="B48" s="16"/>
    </row>
    <row r="49" spans="1:2" x14ac:dyDescent="0.25">
      <c r="A49" s="2" t="s">
        <v>33</v>
      </c>
      <c r="B49" s="16">
        <v>30172.62</v>
      </c>
    </row>
    <row r="50" spans="1:2" x14ac:dyDescent="0.25">
      <c r="A50" s="2" t="s">
        <v>49</v>
      </c>
      <c r="B50" s="16">
        <f>150*3</f>
        <v>450</v>
      </c>
    </row>
    <row r="51" spans="1:2" ht="30" x14ac:dyDescent="0.25">
      <c r="A51" s="33" t="s">
        <v>34</v>
      </c>
      <c r="B51" s="16">
        <f>E27</f>
        <v>23400.14</v>
      </c>
    </row>
    <row r="52" spans="1:2" x14ac:dyDescent="0.25">
      <c r="A52" s="17" t="s">
        <v>37</v>
      </c>
      <c r="B52" s="20">
        <f>B47+B49+B50-B51</f>
        <v>18578.649999999994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29:E29"/>
    <mergeCell ref="A30:E30"/>
    <mergeCell ref="A31:E31"/>
    <mergeCell ref="A32:E32"/>
    <mergeCell ref="A33:E33"/>
    <mergeCell ref="A36:E36"/>
    <mergeCell ref="A37:E37"/>
    <mergeCell ref="A38:D38"/>
    <mergeCell ref="B39:D39"/>
    <mergeCell ref="A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BreakPreview" topLeftCell="A22" zoomScaleSheetLayoutView="100" workbookViewId="0">
      <selection activeCell="B53" sqref="B53"/>
    </sheetView>
  </sheetViews>
  <sheetFormatPr defaultColWidth="9.140625" defaultRowHeight="15" x14ac:dyDescent="0.25"/>
  <cols>
    <col min="1" max="1" width="33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2.28515625" style="2" customWidth="1"/>
    <col min="10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1.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58" t="s">
        <v>91</v>
      </c>
      <c r="B3" s="58"/>
      <c r="C3" s="58"/>
      <c r="D3" s="58"/>
      <c r="E3" s="58"/>
    </row>
    <row r="4" spans="1:5" s="1" customFormat="1" ht="15.75" x14ac:dyDescent="0.25">
      <c r="A4" s="21" t="s">
        <v>13</v>
      </c>
      <c r="B4" s="4"/>
      <c r="C4" s="4"/>
      <c r="D4" s="90"/>
      <c r="E4" s="90" t="s">
        <v>92</v>
      </c>
    </row>
    <row r="5" spans="1:5" x14ac:dyDescent="0.25">
      <c r="A5" s="42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54" t="s">
        <v>25</v>
      </c>
      <c r="B7" s="54"/>
      <c r="C7" s="54"/>
      <c r="D7" s="54"/>
      <c r="E7" s="54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6" t="s">
        <v>43</v>
      </c>
      <c r="B9" s="46"/>
      <c r="C9" s="46"/>
      <c r="D9" s="46"/>
      <c r="E9" s="46"/>
    </row>
    <row r="10" spans="1:5" ht="25.5" customHeight="1" x14ac:dyDescent="0.25">
      <c r="A10" s="51" t="s">
        <v>14</v>
      </c>
      <c r="B10" s="52"/>
      <c r="C10" s="52"/>
      <c r="D10" s="52"/>
      <c r="E10" s="52"/>
    </row>
    <row r="11" spans="1:5" ht="27.75" customHeight="1" x14ac:dyDescent="0.25">
      <c r="A11" s="46" t="s">
        <v>44</v>
      </c>
      <c r="B11" s="46"/>
      <c r="C11" s="46"/>
      <c r="D11" s="46"/>
      <c r="E11" s="46"/>
    </row>
    <row r="12" spans="1:5" x14ac:dyDescent="0.25">
      <c r="A12" s="50" t="s">
        <v>15</v>
      </c>
      <c r="B12" s="53"/>
      <c r="C12" s="53"/>
      <c r="D12" s="53"/>
      <c r="E12" s="53"/>
    </row>
    <row r="13" spans="1:5" x14ac:dyDescent="0.25">
      <c r="A13" s="46" t="s">
        <v>22</v>
      </c>
      <c r="B13" s="46"/>
      <c r="C13" s="46"/>
      <c r="D13" s="46"/>
      <c r="E13" s="46"/>
    </row>
    <row r="14" spans="1:5" x14ac:dyDescent="0.25">
      <c r="A14" s="50" t="s">
        <v>2</v>
      </c>
      <c r="B14" s="53"/>
      <c r="C14" s="53"/>
      <c r="D14" s="53"/>
      <c r="E14" s="53"/>
    </row>
    <row r="15" spans="1:5" x14ac:dyDescent="0.25">
      <c r="A15" s="46" t="s">
        <v>47</v>
      </c>
      <c r="B15" s="46"/>
      <c r="C15" s="46"/>
      <c r="D15" s="46"/>
      <c r="E15" s="46"/>
    </row>
    <row r="16" spans="1:5" x14ac:dyDescent="0.25">
      <c r="A16" s="50" t="s">
        <v>16</v>
      </c>
      <c r="B16" s="53"/>
      <c r="C16" s="53"/>
      <c r="D16" s="53"/>
      <c r="E16" s="53"/>
    </row>
    <row r="17" spans="1:7" ht="30" customHeight="1" x14ac:dyDescent="0.25">
      <c r="A17" s="46" t="s">
        <v>17</v>
      </c>
      <c r="B17" s="46"/>
      <c r="C17" s="46"/>
      <c r="D17" s="46"/>
      <c r="E17" s="46"/>
    </row>
    <row r="18" spans="1:7" ht="58.5" customHeight="1" x14ac:dyDescent="0.25">
      <c r="A18" s="46" t="s">
        <v>26</v>
      </c>
      <c r="B18" s="46"/>
      <c r="C18" s="46"/>
      <c r="D18" s="46"/>
      <c r="E18" s="46"/>
    </row>
    <row r="19" spans="1:7" ht="30.75" customHeight="1" x14ac:dyDescent="0.25">
      <c r="A19" s="44" t="s">
        <v>27</v>
      </c>
      <c r="B19" s="44"/>
      <c r="C19" s="44"/>
      <c r="D19" s="44"/>
      <c r="E19" s="44"/>
    </row>
    <row r="20" spans="1:7" x14ac:dyDescent="0.25">
      <c r="A20" s="44"/>
      <c r="B20" s="44"/>
      <c r="C20" s="44"/>
      <c r="D20" s="44"/>
      <c r="E20" s="44"/>
      <c r="F20" s="2">
        <v>380.5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2" t="s">
        <v>40</v>
      </c>
      <c r="B22" s="9" t="s">
        <v>39</v>
      </c>
      <c r="C22" s="3" t="s">
        <v>4</v>
      </c>
      <c r="D22" s="3">
        <v>15.64</v>
      </c>
      <c r="E22" s="8">
        <f>D22*F20*G20</f>
        <v>17853.060000000001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4.3600000000000003</v>
      </c>
      <c r="E23" s="8">
        <f>D23*F20*G20</f>
        <v>4976.9400000000005</v>
      </c>
    </row>
    <row r="24" spans="1:7" x14ac:dyDescent="0.25">
      <c r="A24" s="7" t="s">
        <v>28</v>
      </c>
      <c r="B24" s="9" t="s">
        <v>93</v>
      </c>
      <c r="C24" s="3" t="s">
        <v>30</v>
      </c>
      <c r="D24" s="3"/>
      <c r="E24" s="24">
        <v>633.87</v>
      </c>
    </row>
    <row r="25" spans="1:7" x14ac:dyDescent="0.25">
      <c r="A25" s="23" t="s">
        <v>94</v>
      </c>
      <c r="B25" s="9" t="s">
        <v>95</v>
      </c>
      <c r="C25" s="3" t="s">
        <v>60</v>
      </c>
      <c r="D25" s="3">
        <v>11</v>
      </c>
      <c r="E25" s="24">
        <f>D25*260.07</f>
        <v>2860.77</v>
      </c>
    </row>
    <row r="26" spans="1:7" x14ac:dyDescent="0.25">
      <c r="A26" s="23"/>
      <c r="B26" s="9"/>
      <c r="C26" s="3"/>
      <c r="D26" s="3"/>
      <c r="E26" s="24"/>
    </row>
    <row r="27" spans="1:7" s="14" customFormat="1" ht="14.25" x14ac:dyDescent="0.2">
      <c r="A27" s="10" t="s">
        <v>24</v>
      </c>
      <c r="B27" s="11"/>
      <c r="C27" s="12"/>
      <c r="D27" s="12"/>
      <c r="E27" s="13">
        <f>SUM(E22:E26)</f>
        <v>26324.639999999999</v>
      </c>
    </row>
    <row r="29" spans="1:7" ht="29.25" customHeight="1" x14ac:dyDescent="0.25">
      <c r="A29" s="45" t="s">
        <v>96</v>
      </c>
      <c r="B29" s="45"/>
      <c r="C29" s="45"/>
      <c r="D29" s="45"/>
      <c r="E29" s="45"/>
    </row>
    <row r="30" spans="1:7" ht="31.5" customHeight="1" x14ac:dyDescent="0.25">
      <c r="A30" s="46" t="s">
        <v>21</v>
      </c>
      <c r="B30" s="46"/>
      <c r="C30" s="46"/>
      <c r="D30" s="46"/>
      <c r="E30" s="46"/>
    </row>
    <row r="31" spans="1:7" x14ac:dyDescent="0.25">
      <c r="A31" s="46" t="s">
        <v>20</v>
      </c>
      <c r="B31" s="46"/>
      <c r="C31" s="46"/>
      <c r="D31" s="46"/>
      <c r="E31" s="46"/>
    </row>
    <row r="32" spans="1:7" ht="31.5" customHeight="1" x14ac:dyDescent="0.25">
      <c r="A32" s="46" t="s">
        <v>31</v>
      </c>
      <c r="B32" s="46"/>
      <c r="C32" s="46"/>
      <c r="D32" s="46"/>
      <c r="E32" s="46"/>
    </row>
    <row r="33" spans="1:5" x14ac:dyDescent="0.25">
      <c r="A33" s="46" t="s">
        <v>18</v>
      </c>
      <c r="B33" s="46"/>
      <c r="C33" s="46"/>
      <c r="D33" s="46"/>
      <c r="E33" s="46"/>
    </row>
    <row r="34" spans="1:5" x14ac:dyDescent="0.25">
      <c r="A34" s="39"/>
      <c r="B34" s="39"/>
      <c r="C34" s="39"/>
      <c r="D34" s="39"/>
      <c r="E34" s="39"/>
    </row>
    <row r="35" spans="1:5" x14ac:dyDescent="0.25">
      <c r="A35" s="39"/>
      <c r="B35" s="39"/>
      <c r="C35" s="39"/>
      <c r="D35" s="39"/>
      <c r="E35" s="39"/>
    </row>
    <row r="36" spans="1:5" x14ac:dyDescent="0.25">
      <c r="A36" s="47" t="s">
        <v>5</v>
      </c>
      <c r="B36" s="47"/>
      <c r="C36" s="47"/>
      <c r="D36" s="47"/>
      <c r="E36" s="47"/>
    </row>
    <row r="37" spans="1:5" x14ac:dyDescent="0.25">
      <c r="A37" s="46" t="s">
        <v>18</v>
      </c>
      <c r="B37" s="46"/>
      <c r="C37" s="46"/>
      <c r="D37" s="46"/>
      <c r="E37" s="46"/>
    </row>
    <row r="38" spans="1:5" x14ac:dyDescent="0.25">
      <c r="A38" s="48" t="s">
        <v>50</v>
      </c>
      <c r="B38" s="48"/>
      <c r="C38" s="48"/>
      <c r="D38" s="48"/>
      <c r="E38" s="5"/>
    </row>
    <row r="39" spans="1:5" x14ac:dyDescent="0.25">
      <c r="B39" s="43" t="s">
        <v>19</v>
      </c>
      <c r="C39" s="43"/>
      <c r="D39" s="43"/>
      <c r="E39" s="6" t="s">
        <v>6</v>
      </c>
    </row>
    <row r="40" spans="1:5" x14ac:dyDescent="0.25">
      <c r="A40" s="41"/>
      <c r="B40" s="41"/>
      <c r="C40" s="41"/>
      <c r="D40" s="41"/>
      <c r="E40" s="41"/>
    </row>
    <row r="41" spans="1:5" x14ac:dyDescent="0.25">
      <c r="A41" s="49" t="s">
        <v>42</v>
      </c>
      <c r="B41" s="49"/>
      <c r="C41" s="49"/>
      <c r="D41" s="49"/>
      <c r="E41" s="5"/>
    </row>
    <row r="42" spans="1:5" x14ac:dyDescent="0.25">
      <c r="B42" s="43" t="s">
        <v>19</v>
      </c>
      <c r="C42" s="43"/>
      <c r="D42" s="43"/>
      <c r="E42" s="6" t="s">
        <v>6</v>
      </c>
    </row>
    <row r="45" spans="1:5" x14ac:dyDescent="0.25">
      <c r="A45" s="18" t="s">
        <v>35</v>
      </c>
    </row>
    <row r="46" spans="1:5" x14ac:dyDescent="0.25">
      <c r="A46" s="14" t="s">
        <v>32</v>
      </c>
    </row>
    <row r="47" spans="1:5" x14ac:dyDescent="0.25">
      <c r="A47" s="2" t="s">
        <v>38</v>
      </c>
      <c r="B47" s="15">
        <f>'3кв'!B52</f>
        <v>18578.649999999994</v>
      </c>
    </row>
    <row r="48" spans="1:5" x14ac:dyDescent="0.25">
      <c r="A48" s="19" t="s">
        <v>67</v>
      </c>
      <c r="B48" s="16"/>
    </row>
    <row r="49" spans="1:2" x14ac:dyDescent="0.25">
      <c r="A49" s="2" t="s">
        <v>33</v>
      </c>
      <c r="B49" s="16">
        <v>29302.32</v>
      </c>
    </row>
    <row r="50" spans="1:2" x14ac:dyDescent="0.25">
      <c r="A50" s="2" t="s">
        <v>49</v>
      </c>
      <c r="B50" s="16">
        <f>150*3</f>
        <v>450</v>
      </c>
    </row>
    <row r="51" spans="1:2" ht="30" x14ac:dyDescent="0.25">
      <c r="A51" s="40" t="s">
        <v>34</v>
      </c>
      <c r="B51" s="16">
        <f>E27</f>
        <v>26324.639999999999</v>
      </c>
    </row>
    <row r="52" spans="1:2" x14ac:dyDescent="0.25">
      <c r="A52" s="17" t="s">
        <v>37</v>
      </c>
      <c r="B52" s="20">
        <f>B47+B49+B50-B51</f>
        <v>22006.329999999994</v>
      </c>
    </row>
  </sheetData>
  <mergeCells count="29">
    <mergeCell ref="A36:E36"/>
    <mergeCell ref="A37:E37"/>
    <mergeCell ref="A38:D38"/>
    <mergeCell ref="B39:D39"/>
    <mergeCell ref="A41:D41"/>
    <mergeCell ref="B42:D42"/>
    <mergeCell ref="A20:E20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view="pageBreakPreview" topLeftCell="A10" zoomScaleSheetLayoutView="100" workbookViewId="0">
      <selection activeCell="C18" sqref="C18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60" t="s">
        <v>68</v>
      </c>
      <c r="B1" s="60"/>
      <c r="C1" s="60"/>
      <c r="D1" s="61"/>
    </row>
    <row r="2" spans="1:5" ht="15.75" x14ac:dyDescent="0.25">
      <c r="A2" s="62" t="s">
        <v>69</v>
      </c>
      <c r="B2" s="62"/>
      <c r="C2" s="62"/>
      <c r="D2" s="63"/>
    </row>
    <row r="3" spans="1:5" ht="15.75" x14ac:dyDescent="0.25">
      <c r="A3" s="62" t="s">
        <v>70</v>
      </c>
      <c r="B3" s="62"/>
      <c r="C3" s="62"/>
      <c r="D3" s="63"/>
    </row>
    <row r="4" spans="1:5" ht="15.75" x14ac:dyDescent="0.25">
      <c r="A4" s="60" t="s">
        <v>97</v>
      </c>
      <c r="B4" s="60"/>
      <c r="C4" s="60"/>
      <c r="D4" s="61"/>
    </row>
    <row r="5" spans="1:5" ht="15.75" x14ac:dyDescent="0.25">
      <c r="A5" s="64"/>
      <c r="B5" s="64"/>
      <c r="C5" s="64"/>
      <c r="D5" s="1"/>
    </row>
    <row r="6" spans="1:5" ht="15.75" x14ac:dyDescent="0.25">
      <c r="A6" s="63"/>
      <c r="B6" s="65" t="s">
        <v>71</v>
      </c>
      <c r="C6" s="66">
        <f>'1кв'!B46</f>
        <v>7085.44</v>
      </c>
      <c r="D6" s="67"/>
    </row>
    <row r="7" spans="1:5" ht="15.75" x14ac:dyDescent="0.25">
      <c r="A7" s="68" t="s">
        <v>72</v>
      </c>
      <c r="B7" s="65" t="s">
        <v>98</v>
      </c>
      <c r="C7" s="66"/>
      <c r="D7" s="67"/>
    </row>
    <row r="8" spans="1:5" ht="15.75" x14ac:dyDescent="0.25">
      <c r="B8" s="69" t="s">
        <v>73</v>
      </c>
      <c r="C8" s="70">
        <f>'1кв'!B48+'2кв'!B51+'3кв'!B49+'4кв'!B49</f>
        <v>119935.01999999999</v>
      </c>
      <c r="D8" s="71"/>
    </row>
    <row r="9" spans="1:5" ht="30" x14ac:dyDescent="0.25">
      <c r="B9" s="22" t="s">
        <v>74</v>
      </c>
      <c r="C9" s="70">
        <f>'1кв'!B49+'2кв'!B52+'3кв'!B50+'4кв'!B50</f>
        <v>2700</v>
      </c>
      <c r="D9" s="71"/>
    </row>
    <row r="10" spans="1:5" ht="15.75" x14ac:dyDescent="0.25">
      <c r="A10" s="72"/>
      <c r="B10" s="69" t="s">
        <v>75</v>
      </c>
      <c r="C10" s="73">
        <f>SUM(C8:C9)</f>
        <v>122635.01999999999</v>
      </c>
      <c r="D10" s="67"/>
    </row>
    <row r="11" spans="1:5" ht="15.75" x14ac:dyDescent="0.25">
      <c r="A11" s="1"/>
      <c r="B11" s="74"/>
      <c r="C11" s="74"/>
      <c r="D11" s="75"/>
    </row>
    <row r="12" spans="1:5" ht="15.75" x14ac:dyDescent="0.25">
      <c r="A12" s="76" t="s">
        <v>76</v>
      </c>
      <c r="B12" s="77" t="s">
        <v>40</v>
      </c>
      <c r="C12" s="70">
        <f>'1кв'!E22+'2кв'!E22+'3кв'!E22+'4кв'!E22</f>
        <v>67622.460000000006</v>
      </c>
      <c r="D12" s="75"/>
    </row>
    <row r="13" spans="1:5" ht="15.75" x14ac:dyDescent="0.25">
      <c r="A13" s="76"/>
      <c r="B13" s="7" t="s">
        <v>36</v>
      </c>
      <c r="C13" s="70">
        <f>'1кв'!E23+'2кв'!E23+'3кв'!E23+'4кв'!E23</f>
        <v>18857.580000000002</v>
      </c>
      <c r="D13" s="75"/>
    </row>
    <row r="14" spans="1:5" ht="15.75" x14ac:dyDescent="0.25">
      <c r="A14" s="1"/>
      <c r="B14" s="7" t="s">
        <v>28</v>
      </c>
      <c r="C14" s="70">
        <f>'1кв'!E24+'2кв'!E24+'3кв'!E24+'4кв'!E24</f>
        <v>9358.9800000000014</v>
      </c>
      <c r="D14" s="75"/>
      <c r="E14" s="78"/>
    </row>
    <row r="15" spans="1:5" ht="15.75" x14ac:dyDescent="0.25">
      <c r="A15" s="1"/>
      <c r="B15" s="79" t="s">
        <v>77</v>
      </c>
      <c r="C15" s="70">
        <v>0</v>
      </c>
      <c r="D15" s="75"/>
      <c r="E15" s="78"/>
    </row>
    <row r="16" spans="1:5" ht="15.75" x14ac:dyDescent="0.25">
      <c r="A16" s="76"/>
      <c r="B16" s="80" t="s">
        <v>99</v>
      </c>
      <c r="C16" s="70">
        <f>'2кв'!E25+'2кв'!E26+'2кв'!E27+'3кв'!E25+'4кв'!E25</f>
        <v>11875.11</v>
      </c>
      <c r="D16" s="75"/>
    </row>
    <row r="17" spans="1:5" ht="15.75" x14ac:dyDescent="0.25">
      <c r="A17" s="76"/>
      <c r="B17" s="81" t="s">
        <v>78</v>
      </c>
      <c r="C17" s="70">
        <v>0</v>
      </c>
      <c r="D17" s="75"/>
    </row>
    <row r="18" spans="1:5" ht="15.75" x14ac:dyDescent="0.25">
      <c r="A18" s="76"/>
      <c r="B18" s="81" t="s">
        <v>79</v>
      </c>
      <c r="C18" s="82"/>
      <c r="D18" s="75"/>
    </row>
    <row r="19" spans="1:5" ht="15.75" x14ac:dyDescent="0.25">
      <c r="A19" s="1"/>
      <c r="B19" s="83" t="s">
        <v>80</v>
      </c>
      <c r="C19" s="73">
        <f>SUM(C12:C17)</f>
        <v>107714.13</v>
      </c>
      <c r="D19" s="75"/>
      <c r="E19" s="78"/>
    </row>
    <row r="20" spans="1:5" ht="15.75" x14ac:dyDescent="0.25">
      <c r="A20" s="1"/>
      <c r="B20" s="84" t="s">
        <v>81</v>
      </c>
      <c r="C20" s="73">
        <f>C6+C10-C19</f>
        <v>22006.329999999987</v>
      </c>
      <c r="D20" s="75"/>
    </row>
    <row r="21" spans="1:5" ht="15.75" x14ac:dyDescent="0.25">
      <c r="A21" s="1"/>
      <c r="B21" s="68"/>
      <c r="C21" s="68"/>
      <c r="D21" s="75"/>
    </row>
    <row r="22" spans="1:5" ht="15.75" x14ac:dyDescent="0.25">
      <c r="A22" s="1"/>
      <c r="B22" s="85" t="s">
        <v>82</v>
      </c>
      <c r="C22" s="85"/>
      <c r="D22" s="75"/>
    </row>
    <row r="23" spans="1:5" ht="15.75" x14ac:dyDescent="0.25">
      <c r="A23" s="1"/>
      <c r="B23" s="85" t="s">
        <v>83</v>
      </c>
      <c r="C23" s="86">
        <v>18768.04</v>
      </c>
      <c r="D23" s="75"/>
    </row>
    <row r="24" spans="1:5" ht="15.75" x14ac:dyDescent="0.25">
      <c r="A24" s="1"/>
      <c r="B24" s="87" t="s">
        <v>84</v>
      </c>
      <c r="C24" s="88">
        <v>9809.68</v>
      </c>
      <c r="D24" s="75"/>
    </row>
    <row r="25" spans="1:5" ht="15.75" x14ac:dyDescent="0.25">
      <c r="A25" s="1"/>
      <c r="B25" s="85" t="s">
        <v>85</v>
      </c>
      <c r="C25" s="89">
        <f>C24-C23</f>
        <v>-8958.36</v>
      </c>
      <c r="D25" s="75"/>
    </row>
    <row r="26" spans="1:5" ht="15.75" x14ac:dyDescent="0.25">
      <c r="A26" s="1"/>
      <c r="B26" s="68"/>
      <c r="C26" s="68"/>
      <c r="D26" s="75"/>
    </row>
    <row r="27" spans="1:5" ht="15.75" x14ac:dyDescent="0.25">
      <c r="A27" s="1"/>
      <c r="B27" s="68"/>
      <c r="C27" s="68"/>
      <c r="D27" s="75"/>
    </row>
    <row r="28" spans="1:5" ht="15.75" x14ac:dyDescent="0.25">
      <c r="A28" s="1"/>
      <c r="B28" s="68"/>
      <c r="C28" s="68"/>
      <c r="D28" s="75"/>
    </row>
    <row r="29" spans="1:5" ht="15.75" x14ac:dyDescent="0.25">
      <c r="A29" s="1"/>
      <c r="B29" s="68"/>
      <c r="C29" s="68"/>
      <c r="D29" s="75"/>
    </row>
    <row r="30" spans="1:5" ht="15.75" x14ac:dyDescent="0.25">
      <c r="A30" s="1" t="s">
        <v>86</v>
      </c>
      <c r="B30" s="68" t="s">
        <v>87</v>
      </c>
      <c r="C30" s="68"/>
      <c r="D30" s="75"/>
    </row>
    <row r="31" spans="1:5" ht="15.75" x14ac:dyDescent="0.25">
      <c r="A31" s="1"/>
      <c r="B31" s="68" t="s">
        <v>88</v>
      </c>
      <c r="C31" s="68"/>
      <c r="D31" s="75"/>
    </row>
    <row r="32" spans="1:5" ht="15.75" x14ac:dyDescent="0.25">
      <c r="A32" s="1"/>
      <c r="B32" s="68" t="s">
        <v>89</v>
      </c>
      <c r="C32" s="68"/>
      <c r="D32" s="75"/>
    </row>
    <row r="33" spans="1:4" ht="15.75" x14ac:dyDescent="0.25">
      <c r="A33" s="1"/>
      <c r="B33" s="68"/>
      <c r="C33" s="68"/>
      <c r="D33" s="75"/>
    </row>
    <row r="34" spans="1:4" ht="15.75" x14ac:dyDescent="0.25">
      <c r="A34" s="1"/>
      <c r="B34" s="68"/>
      <c r="C34" s="68"/>
      <c r="D34" s="75"/>
    </row>
    <row r="35" spans="1:4" ht="15.75" x14ac:dyDescent="0.25">
      <c r="A35" s="1"/>
      <c r="B35" s="68" t="s">
        <v>90</v>
      </c>
      <c r="C35" s="68"/>
      <c r="D35" s="75"/>
    </row>
    <row r="36" spans="1:4" ht="15.75" x14ac:dyDescent="0.25">
      <c r="A36" s="1"/>
      <c r="B36" s="68"/>
      <c r="C36" s="68"/>
      <c r="D36" s="75"/>
    </row>
    <row r="37" spans="1:4" ht="15.75" x14ac:dyDescent="0.25">
      <c r="A37" s="1"/>
      <c r="B37" s="68"/>
      <c r="C37" s="68"/>
      <c r="D37" s="75"/>
    </row>
    <row r="38" spans="1:4" ht="15.75" x14ac:dyDescent="0.25">
      <c r="A38" s="1"/>
      <c r="B38" s="68"/>
      <c r="C38" s="68"/>
      <c r="D38" s="75"/>
    </row>
    <row r="39" spans="1:4" ht="15.75" x14ac:dyDescent="0.25">
      <c r="A39" s="1"/>
      <c r="B39" s="68"/>
      <c r="C39" s="68"/>
      <c r="D39" s="75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2024-02-14T13:24:17Z</dcterms:modified>
</cp:coreProperties>
</file>